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12APP1\Users\Public\Documents\Бюджетный отдел\Аппарат\Мониторинг по соблюдению нормативов\Численность 9 месяцев\"/>
    </mc:Choice>
  </mc:AlternateContent>
  <bookViews>
    <workbookView xWindow="480" yWindow="1380" windowWidth="11355" windowHeight="3690" tabRatio="633"/>
  </bookViews>
  <sheets>
    <sheet name="на 01.10.2025" sheetId="9" r:id="rId1"/>
  </sheets>
  <definedNames>
    <definedName name="_xlnm.Print_Area" localSheetId="0">'на 01.10.2025'!$A$1:$K$37</definedName>
  </definedNames>
  <calcPr calcId="152511"/>
</workbook>
</file>

<file path=xl/calcChain.xml><?xml version="1.0" encoding="utf-8"?>
<calcChain xmlns="http://schemas.openxmlformats.org/spreadsheetml/2006/main">
  <c r="O20" i="9" l="1"/>
  <c r="P20" i="9"/>
  <c r="M11" i="9"/>
  <c r="P25" i="9" l="1"/>
  <c r="O25" i="9"/>
  <c r="N25" i="9"/>
  <c r="F25" i="9"/>
  <c r="K16" i="9" l="1"/>
  <c r="D16" i="9"/>
  <c r="I16" i="9"/>
  <c r="P23" i="9" l="1"/>
  <c r="P22" i="9"/>
  <c r="P19" i="9"/>
  <c r="P18" i="9"/>
  <c r="P14" i="9"/>
  <c r="P15" i="9"/>
  <c r="P13" i="9"/>
  <c r="O17" i="9"/>
  <c r="O18" i="9"/>
  <c r="O19" i="9"/>
  <c r="O21" i="9"/>
  <c r="O22" i="9"/>
  <c r="O23" i="9"/>
  <c r="N17" i="9"/>
  <c r="N18" i="9"/>
  <c r="N19" i="9"/>
  <c r="N20" i="9"/>
  <c r="N21" i="9"/>
  <c r="N22" i="9"/>
  <c r="N23" i="9"/>
  <c r="N24" i="9"/>
  <c r="O10" i="9"/>
  <c r="O11" i="9"/>
  <c r="O9" i="9"/>
  <c r="N12" i="9"/>
  <c r="N11" i="9"/>
  <c r="N10" i="9"/>
  <c r="M10" i="9"/>
  <c r="N9" i="9"/>
  <c r="M9" i="9"/>
  <c r="J16" i="9" l="1"/>
  <c r="H16" i="9"/>
  <c r="G11" i="9"/>
  <c r="G15" i="9"/>
  <c r="C16" i="9"/>
  <c r="M16" i="9" l="1"/>
  <c r="F16" i="9" l="1"/>
  <c r="P16" i="9" s="1"/>
  <c r="N16" i="9"/>
  <c r="E16" i="9"/>
  <c r="O16" i="9" s="1"/>
  <c r="B15" i="9"/>
  <c r="G9" i="9" l="1"/>
  <c r="H26" i="9" l="1"/>
  <c r="O27" i="9" l="1"/>
  <c r="O28" i="9"/>
  <c r="O29" i="9"/>
  <c r="O30" i="9"/>
  <c r="B13" i="9" l="1"/>
  <c r="E26" i="9" l="1"/>
  <c r="D26" i="9"/>
  <c r="F26" i="9" l="1"/>
  <c r="C26" i="9" l="1"/>
  <c r="K26" i="9"/>
  <c r="P26" i="9" s="1"/>
  <c r="M26" i="9" l="1"/>
  <c r="B18" i="9" l="1"/>
  <c r="I26" i="9" l="1"/>
  <c r="N26" i="9" l="1"/>
  <c r="G22" i="9" l="1"/>
  <c r="G24" i="9" l="1"/>
  <c r="G25" i="9"/>
  <c r="B24" i="9"/>
  <c r="B25" i="9"/>
  <c r="B12" i="9"/>
  <c r="B9" i="9"/>
  <c r="B10" i="9"/>
  <c r="B14" i="9"/>
  <c r="B11" i="9"/>
  <c r="G12" i="9"/>
  <c r="G10" i="9"/>
  <c r="G13" i="9"/>
  <c r="G14" i="9"/>
  <c r="G23" i="9"/>
  <c r="B23" i="9"/>
  <c r="B22" i="9"/>
  <c r="G21" i="9"/>
  <c r="B21" i="9"/>
  <c r="G20" i="9"/>
  <c r="B20" i="9"/>
  <c r="G19" i="9"/>
  <c r="B19" i="9"/>
  <c r="G18" i="9"/>
  <c r="G17" i="9"/>
  <c r="B17" i="9"/>
  <c r="G16" i="9" l="1"/>
  <c r="G26" i="9" s="1"/>
  <c r="B16" i="9"/>
  <c r="B26" i="9" s="1"/>
  <c r="J26" i="9"/>
  <c r="O26" i="9" l="1"/>
</calcChain>
</file>

<file path=xl/sharedStrings.xml><?xml version="1.0" encoding="utf-8"?>
<sst xmlns="http://schemas.openxmlformats.org/spreadsheetml/2006/main" count="44" uniqueCount="37">
  <si>
    <t>в том числе:</t>
  </si>
  <si>
    <t>Финансовое управление</t>
  </si>
  <si>
    <t>Комитет по образованию</t>
  </si>
  <si>
    <t>Управление культуры</t>
  </si>
  <si>
    <t>КСП</t>
  </si>
  <si>
    <t>Наименование органа местного самоуправления      
 (муниципального учреждения)</t>
  </si>
  <si>
    <t>Всего</t>
  </si>
  <si>
    <t>муниципальные должности</t>
  </si>
  <si>
    <t>муниципальные служащие</t>
  </si>
  <si>
    <t>неотнесенные к муниципальной службе</t>
  </si>
  <si>
    <t>работники учреждений</t>
  </si>
  <si>
    <t xml:space="preserve">Администрация </t>
  </si>
  <si>
    <t>Управление архитектуры и градостроительства</t>
  </si>
  <si>
    <t>Комитет по физической культуре и спорту</t>
  </si>
  <si>
    <t>Управление по чрезвычайным ситуациям</t>
  </si>
  <si>
    <t>Комитет по управлению имуществом</t>
  </si>
  <si>
    <t>Итого</t>
  </si>
  <si>
    <t>Администрация</t>
  </si>
  <si>
    <t>СНД</t>
  </si>
  <si>
    <t>за счет субвенции</t>
  </si>
  <si>
    <t>Майкопские новости</t>
  </si>
  <si>
    <t>Управление сельского хозяйства</t>
  </si>
  <si>
    <t>Управление ЖКХ и благоустройства</t>
  </si>
  <si>
    <t>Примечание</t>
  </si>
  <si>
    <t>численность указывается фактическая</t>
  </si>
  <si>
    <t>Руководитель Финансового управления администрации МО "Город Майкоп"</t>
  </si>
  <si>
    <t>премия по смотр-конкурсу включается</t>
  </si>
  <si>
    <t>Фактические расходы на оплату труда служащих (работников) учреждений,  тыс. рублей</t>
  </si>
  <si>
    <t>Л.В. Ялина</t>
  </si>
  <si>
    <t>только КОСГУ 211 по факту  (все,что начислили по сост.на 31 число)</t>
  </si>
  <si>
    <t>Среднесписочная численность за отчетный период, чел.</t>
  </si>
  <si>
    <t>Начальник Финансового управления Администрации МО "Город Майкоп"</t>
  </si>
  <si>
    <t>МКУ "АТУ"</t>
  </si>
  <si>
    <t>МКУ МКЦ"</t>
  </si>
  <si>
    <t>Сведения о численности муниципальных служащих органов местного самоуправления, работников муниципальных учреждений 
МО "Город Майкоп" с указанием фактических расходов на оплату их труда
 на 01 октября 2025 года</t>
  </si>
  <si>
    <t xml:space="preserve">Барабаш И.Н. </t>
  </si>
  <si>
    <t>52-25-72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</si>
</sst>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 Cyr"/>
      <charset val="204"/>
    </font>
    <font>
      <sz val="8"/>
      <color rgb="FF000000"/>
      <name val="Arial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7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" fillId="0" borderId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5" applyNumberFormat="0" applyAlignment="0" applyProtection="0"/>
    <xf numFmtId="0" fontId="11" fillId="29" borderId="6" applyNumberFormat="0" applyAlignment="0" applyProtection="0"/>
    <xf numFmtId="0" fontId="12" fillId="29" borderId="5" applyNumberFormat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30" borderId="11" applyNumberFormat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8" fillId="0" borderId="0"/>
    <xf numFmtId="0" fontId="8" fillId="0" borderId="0"/>
    <xf numFmtId="0" fontId="20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33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34" borderId="0" applyNumberFormat="0" applyBorder="0" applyAlignment="0" applyProtection="0"/>
    <xf numFmtId="4" fontId="25" fillId="0" borderId="14">
      <alignment horizontal="right"/>
    </xf>
    <xf numFmtId="4" fontId="30" fillId="0" borderId="14">
      <alignment horizontal="right"/>
    </xf>
  </cellStyleXfs>
  <cellXfs count="64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36" borderId="0" xfId="0" applyFont="1" applyFill="1" applyAlignment="1">
      <alignment vertical="center"/>
    </xf>
    <xf numFmtId="0" fontId="2" fillId="37" borderId="1" xfId="0" applyFont="1" applyFill="1" applyBorder="1" applyAlignment="1">
      <alignment horizontal="left" vertical="center" wrapText="1"/>
    </xf>
    <xf numFmtId="0" fontId="0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2" fontId="0" fillId="0" borderId="0" xfId="0" applyNumberFormat="1" applyFont="1"/>
    <xf numFmtId="0" fontId="0" fillId="0" borderId="0" xfId="0" applyFont="1" applyFill="1"/>
    <xf numFmtId="0" fontId="4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0" fillId="3" borderId="1" xfId="0" applyFont="1" applyFill="1" applyBorder="1" applyAlignment="1">
      <alignment horizontal="center" vertical="center" wrapText="1"/>
    </xf>
    <xf numFmtId="164" fontId="0" fillId="36" borderId="1" xfId="0" applyNumberFormat="1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0" xfId="0" applyFont="1" applyAlignment="1">
      <alignment vertical="center"/>
    </xf>
    <xf numFmtId="164" fontId="0" fillId="0" borderId="0" xfId="0" applyNumberFormat="1" applyFont="1"/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  <xf numFmtId="165" fontId="0" fillId="36" borderId="1" xfId="0" applyNumberFormat="1" applyFont="1" applyFill="1" applyBorder="1" applyAlignment="1">
      <alignment horizontal="center" vertical="center" wrapText="1"/>
    </xf>
    <xf numFmtId="165" fontId="0" fillId="38" borderId="1" xfId="0" applyNumberFormat="1" applyFont="1" applyFill="1" applyBorder="1" applyAlignment="1">
      <alignment horizontal="center" vertical="center" wrapText="1"/>
    </xf>
    <xf numFmtId="165" fontId="0" fillId="3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0" fillId="36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4" fontId="29" fillId="35" borderId="1" xfId="0" applyNumberFormat="1" applyFont="1" applyFill="1" applyBorder="1" applyAlignment="1">
      <alignment horizontal="center" vertical="center" wrapText="1"/>
    </xf>
    <xf numFmtId="0" fontId="29" fillId="35" borderId="1" xfId="0" applyFont="1" applyFill="1" applyBorder="1" applyAlignment="1">
      <alignment horizontal="center" vertical="center" wrapText="1"/>
    </xf>
    <xf numFmtId="164" fontId="0" fillId="35" borderId="1" xfId="0" applyNumberFormat="1" applyFont="1" applyFill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 wrapText="1"/>
    </xf>
    <xf numFmtId="164" fontId="0" fillId="35" borderId="1" xfId="0" applyNumberFormat="1" applyFont="1" applyFill="1" applyBorder="1" applyAlignment="1">
      <alignment horizontal="center" vertical="center"/>
    </xf>
    <xf numFmtId="165" fontId="0" fillId="35" borderId="1" xfId="0" applyNumberFormat="1" applyFont="1" applyFill="1" applyBorder="1" applyAlignment="1">
      <alignment horizontal="center" vertical="center" wrapText="1"/>
    </xf>
    <xf numFmtId="165" fontId="0" fillId="3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36" borderId="0" xfId="0" applyFont="1" applyFill="1" applyAlignment="1">
      <alignment horizontal="left" vertical="center"/>
    </xf>
    <xf numFmtId="0" fontId="2" fillId="3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Normal_Regional Data for IGR" xfId="19"/>
    <cellStyle name="xl105" xfId="45"/>
    <cellStyle name="xl95" xfId="46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3" xfId="38"/>
    <cellStyle name="Плохой" xfId="39" builtinId="27" customBuiltin="1"/>
    <cellStyle name="Пояснение" xfId="40" builtinId="53" customBuiltin="1"/>
    <cellStyle name="Примечание 2" xfId="4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0"/>
  <tableStyles count="0" defaultTableStyle="TableStyleMedium9" defaultPivotStyle="PivotStyleLight16"/>
  <colors>
    <mruColors>
      <color rgb="FFFFFF99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Q38"/>
  <sheetViews>
    <sheetView tabSelected="1" view="pageBreakPreview" zoomScale="115" zoomScaleNormal="120" zoomScaleSheetLayoutView="11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3" sqref="E23"/>
    </sheetView>
  </sheetViews>
  <sheetFormatPr defaultRowHeight="12.75" x14ac:dyDescent="0.2"/>
  <cols>
    <col min="1" max="1" width="42.28515625" style="11" customWidth="1"/>
    <col min="2" max="2" width="9.28515625" style="11" bestFit="1" customWidth="1"/>
    <col min="3" max="3" width="15" style="11" customWidth="1"/>
    <col min="4" max="4" width="14.85546875" style="11" customWidth="1"/>
    <col min="5" max="5" width="14.42578125" style="11" customWidth="1"/>
    <col min="6" max="6" width="14" style="11" customWidth="1"/>
    <col min="7" max="7" width="14.140625" style="11" customWidth="1"/>
    <col min="8" max="8" width="14.85546875" style="11" customWidth="1"/>
    <col min="9" max="9" width="15.140625" style="11" customWidth="1"/>
    <col min="10" max="10" width="14.5703125" style="11" customWidth="1"/>
    <col min="11" max="11" width="14.85546875" style="11" customWidth="1"/>
    <col min="12" max="12" width="12.7109375" style="11" hidden="1" customWidth="1"/>
    <col min="13" max="15" width="9.140625" style="11"/>
    <col min="16" max="16" width="10" style="11" customWidth="1"/>
    <col min="17" max="16384" width="9.140625" style="11"/>
  </cols>
  <sheetData>
    <row r="1" spans="1:16" x14ac:dyDescent="0.2">
      <c r="K1" s="49"/>
      <c r="L1" s="49"/>
    </row>
    <row r="3" spans="1:16" ht="63.75" customHeight="1" x14ac:dyDescent="0.2">
      <c r="A3" s="51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6" ht="15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6" ht="27.75" customHeight="1" x14ac:dyDescent="0.2">
      <c r="A6" s="53" t="s">
        <v>5</v>
      </c>
      <c r="B6" s="48" t="s">
        <v>30</v>
      </c>
      <c r="C6" s="48"/>
      <c r="D6" s="48"/>
      <c r="E6" s="48"/>
      <c r="F6" s="48"/>
      <c r="G6" s="48" t="s">
        <v>27</v>
      </c>
      <c r="H6" s="48"/>
      <c r="I6" s="48"/>
      <c r="J6" s="48"/>
      <c r="K6" s="48"/>
      <c r="L6" s="57" t="s">
        <v>23</v>
      </c>
    </row>
    <row r="7" spans="1:16" x14ac:dyDescent="0.2">
      <c r="A7" s="54"/>
      <c r="B7" s="56" t="s">
        <v>6</v>
      </c>
      <c r="C7" s="48" t="s">
        <v>0</v>
      </c>
      <c r="D7" s="48"/>
      <c r="E7" s="48"/>
      <c r="F7" s="48"/>
      <c r="G7" s="56" t="s">
        <v>6</v>
      </c>
      <c r="H7" s="48" t="s">
        <v>0</v>
      </c>
      <c r="I7" s="48"/>
      <c r="J7" s="48"/>
      <c r="K7" s="48"/>
      <c r="L7" s="58"/>
    </row>
    <row r="8" spans="1:16" ht="51" x14ac:dyDescent="0.2">
      <c r="A8" s="55"/>
      <c r="B8" s="56"/>
      <c r="C8" s="20" t="s">
        <v>7</v>
      </c>
      <c r="D8" s="20" t="s">
        <v>8</v>
      </c>
      <c r="E8" s="32" t="s">
        <v>9</v>
      </c>
      <c r="F8" s="20" t="s">
        <v>10</v>
      </c>
      <c r="G8" s="56"/>
      <c r="H8" s="20" t="s">
        <v>7</v>
      </c>
      <c r="I8" s="20" t="s">
        <v>8</v>
      </c>
      <c r="J8" s="20" t="s">
        <v>9</v>
      </c>
      <c r="K8" s="20" t="s">
        <v>10</v>
      </c>
      <c r="L8" s="59"/>
    </row>
    <row r="9" spans="1:16" ht="15" customHeight="1" x14ac:dyDescent="0.2">
      <c r="A9" s="10" t="s">
        <v>18</v>
      </c>
      <c r="B9" s="21">
        <f>SUM(C9:F9)</f>
        <v>14</v>
      </c>
      <c r="C9" s="41">
        <v>2</v>
      </c>
      <c r="D9" s="41">
        <v>11</v>
      </c>
      <c r="E9" s="41">
        <v>1</v>
      </c>
      <c r="F9" s="42"/>
      <c r="G9" s="34">
        <f>SUM(H9:K9)</f>
        <v>11390.2</v>
      </c>
      <c r="H9" s="46">
        <v>2883.9</v>
      </c>
      <c r="I9" s="46">
        <v>8069.3</v>
      </c>
      <c r="J9" s="46">
        <v>437</v>
      </c>
      <c r="K9" s="46"/>
      <c r="L9" s="24"/>
      <c r="M9" s="30">
        <f>H9/C9/9</f>
        <v>160.21666666666667</v>
      </c>
      <c r="N9" s="30">
        <f>I9/D9/9</f>
        <v>81.50808080808082</v>
      </c>
      <c r="O9" s="30">
        <f>J9/E9/9</f>
        <v>48.555555555555557</v>
      </c>
      <c r="P9" s="30"/>
    </row>
    <row r="10" spans="1:16" ht="15" customHeight="1" x14ac:dyDescent="0.2">
      <c r="A10" s="10" t="s">
        <v>4</v>
      </c>
      <c r="B10" s="21">
        <f>SUM(C10:F10)</f>
        <v>10.5</v>
      </c>
      <c r="C10" s="43">
        <v>2</v>
      </c>
      <c r="D10" s="43">
        <v>7</v>
      </c>
      <c r="E10" s="43">
        <v>1.5</v>
      </c>
      <c r="F10" s="44"/>
      <c r="G10" s="34">
        <f t="shared" ref="G10:G14" si="0">SUM(H10:K10)</f>
        <v>7163.4</v>
      </c>
      <c r="H10" s="46">
        <v>2325.4</v>
      </c>
      <c r="I10" s="46">
        <v>4403</v>
      </c>
      <c r="J10" s="46">
        <v>435</v>
      </c>
      <c r="K10" s="46"/>
      <c r="L10" s="24"/>
      <c r="M10" s="30">
        <f>H10/C10/9</f>
        <v>129.1888888888889</v>
      </c>
      <c r="N10" s="30">
        <f>I10/D10/9</f>
        <v>69.888888888888886</v>
      </c>
      <c r="O10" s="30">
        <f t="shared" ref="O10:O11" si="1">J10/E10/9</f>
        <v>32.222222222222221</v>
      </c>
      <c r="P10" s="30"/>
    </row>
    <row r="11" spans="1:16" hidden="1" x14ac:dyDescent="0.2">
      <c r="A11" s="12" t="s">
        <v>17</v>
      </c>
      <c r="B11" s="25">
        <f t="shared" ref="B11:B13" si="2">SUM(C11:F11)</f>
        <v>118.4</v>
      </c>
      <c r="C11" s="44">
        <v>1</v>
      </c>
      <c r="D11" s="44">
        <v>111.4</v>
      </c>
      <c r="E11" s="44">
        <v>6</v>
      </c>
      <c r="F11" s="44"/>
      <c r="G11" s="35">
        <f>SUM(H11:K11)</f>
        <v>87622.299999999988</v>
      </c>
      <c r="H11" s="46">
        <v>3274.4</v>
      </c>
      <c r="I11" s="46">
        <v>81768.899999999994</v>
      </c>
      <c r="J11" s="46">
        <v>2579</v>
      </c>
      <c r="K11" s="46"/>
      <c r="L11" s="24"/>
      <c r="M11" s="30">
        <f>H11/C11/9</f>
        <v>363.82222222222225</v>
      </c>
      <c r="N11" s="30">
        <f>I11/D11/9</f>
        <v>81.556852184320761</v>
      </c>
      <c r="O11" s="30">
        <f t="shared" si="1"/>
        <v>47.75925925925926</v>
      </c>
      <c r="P11" s="30"/>
    </row>
    <row r="12" spans="1:16" hidden="1" x14ac:dyDescent="0.2">
      <c r="A12" s="12" t="s">
        <v>19</v>
      </c>
      <c r="B12" s="25">
        <f t="shared" si="2"/>
        <v>3.9</v>
      </c>
      <c r="C12" s="44"/>
      <c r="D12" s="44">
        <v>3.9</v>
      </c>
      <c r="E12" s="44"/>
      <c r="F12" s="44"/>
      <c r="G12" s="36">
        <f t="shared" si="0"/>
        <v>2233.6</v>
      </c>
      <c r="H12" s="46"/>
      <c r="I12" s="46">
        <v>2233.6</v>
      </c>
      <c r="J12" s="46"/>
      <c r="K12" s="46"/>
      <c r="L12" s="24"/>
      <c r="M12" s="30"/>
      <c r="N12" s="30">
        <f>I12/D12/9</f>
        <v>63.635327635327634</v>
      </c>
      <c r="O12" s="30"/>
      <c r="P12" s="30"/>
    </row>
    <row r="13" spans="1:16" hidden="1" x14ac:dyDescent="0.2">
      <c r="A13" s="12" t="s">
        <v>32</v>
      </c>
      <c r="B13" s="25">
        <f t="shared" si="2"/>
        <v>35.1</v>
      </c>
      <c r="C13" s="44"/>
      <c r="D13" s="44"/>
      <c r="E13" s="44"/>
      <c r="F13" s="44">
        <v>35.1</v>
      </c>
      <c r="G13" s="36">
        <f t="shared" si="0"/>
        <v>11799.6</v>
      </c>
      <c r="H13" s="46"/>
      <c r="I13" s="46"/>
      <c r="J13" s="46"/>
      <c r="K13" s="46">
        <v>11799.6</v>
      </c>
      <c r="L13" s="24"/>
      <c r="M13" s="30"/>
      <c r="N13" s="30"/>
      <c r="O13" s="30"/>
      <c r="P13" s="30">
        <f>K13/F13/9</f>
        <v>37.352326685660017</v>
      </c>
    </row>
    <row r="14" spans="1:16" hidden="1" x14ac:dyDescent="0.2">
      <c r="A14" s="12" t="s">
        <v>20</v>
      </c>
      <c r="B14" s="25">
        <f>SUM(C14:F14)</f>
        <v>16</v>
      </c>
      <c r="C14" s="44"/>
      <c r="D14" s="44"/>
      <c r="E14" s="44"/>
      <c r="F14" s="44">
        <v>16</v>
      </c>
      <c r="G14" s="36">
        <f t="shared" si="0"/>
        <v>6244.8</v>
      </c>
      <c r="H14" s="46"/>
      <c r="I14" s="46"/>
      <c r="J14" s="46"/>
      <c r="K14" s="46">
        <v>6244.8</v>
      </c>
      <c r="L14" s="24"/>
      <c r="M14" s="30"/>
      <c r="N14" s="30"/>
      <c r="O14" s="30"/>
      <c r="P14" s="30">
        <f t="shared" ref="P14:P16" si="3">K14/F14/9</f>
        <v>43.366666666666667</v>
      </c>
    </row>
    <row r="15" spans="1:16" s="33" customFormat="1" hidden="1" x14ac:dyDescent="0.2">
      <c r="A15" s="12" t="s">
        <v>33</v>
      </c>
      <c r="B15" s="25">
        <f>SUM(C15:F15)</f>
        <v>8.9</v>
      </c>
      <c r="C15" s="44"/>
      <c r="D15" s="44"/>
      <c r="E15" s="44"/>
      <c r="F15" s="44">
        <v>8.9</v>
      </c>
      <c r="G15" s="36">
        <f>SUM(H15:K15)</f>
        <v>2892.9</v>
      </c>
      <c r="H15" s="46"/>
      <c r="I15" s="46"/>
      <c r="J15" s="46"/>
      <c r="K15" s="46">
        <v>2892.9</v>
      </c>
      <c r="L15" s="24"/>
      <c r="M15" s="30"/>
      <c r="N15" s="30"/>
      <c r="O15" s="30"/>
      <c r="P15" s="30">
        <f t="shared" si="3"/>
        <v>36.116104868913858</v>
      </c>
    </row>
    <row r="16" spans="1:16" ht="15" customHeight="1" x14ac:dyDescent="0.2">
      <c r="A16" s="10" t="s">
        <v>11</v>
      </c>
      <c r="B16" s="6">
        <f>SUM(C16:F16)</f>
        <v>182.3</v>
      </c>
      <c r="C16" s="45">
        <f>SUM(C11:C15)</f>
        <v>1</v>
      </c>
      <c r="D16" s="45">
        <f t="shared" ref="D16:E16" si="4">SUM(D11:D15)</f>
        <v>115.30000000000001</v>
      </c>
      <c r="E16" s="45">
        <f t="shared" si="4"/>
        <v>6</v>
      </c>
      <c r="F16" s="45">
        <f t="shared" ref="F16:K16" si="5">SUM(F11:F15)</f>
        <v>60</v>
      </c>
      <c r="G16" s="37">
        <f t="shared" si="5"/>
        <v>110793.2</v>
      </c>
      <c r="H16" s="47">
        <f t="shared" si="5"/>
        <v>3274.4</v>
      </c>
      <c r="I16" s="47">
        <f t="shared" si="5"/>
        <v>84002.5</v>
      </c>
      <c r="J16" s="47">
        <f t="shared" si="5"/>
        <v>2579</v>
      </c>
      <c r="K16" s="47">
        <f t="shared" si="5"/>
        <v>20937.300000000003</v>
      </c>
      <c r="L16" s="24"/>
      <c r="M16" s="30">
        <f>H16/C16/9</f>
        <v>363.82222222222225</v>
      </c>
      <c r="N16" s="30">
        <f>I16/D16/9</f>
        <v>80.950660113713013</v>
      </c>
      <c r="O16" s="30">
        <f>J16/E16/9</f>
        <v>47.75925925925926</v>
      </c>
      <c r="P16" s="30">
        <f t="shared" si="3"/>
        <v>38.772777777777783</v>
      </c>
    </row>
    <row r="17" spans="1:17" ht="15" customHeight="1" x14ac:dyDescent="0.2">
      <c r="A17" s="10" t="s">
        <v>12</v>
      </c>
      <c r="B17" s="6">
        <f t="shared" ref="B17:B25" si="6">SUM(C17:F17)</f>
        <v>21</v>
      </c>
      <c r="C17" s="45"/>
      <c r="D17" s="45">
        <v>18</v>
      </c>
      <c r="E17" s="45">
        <v>3</v>
      </c>
      <c r="F17" s="45"/>
      <c r="G17" s="37">
        <f t="shared" ref="G17:G25" si="7">SUM(H17:K17)</f>
        <v>13072.5</v>
      </c>
      <c r="H17" s="47"/>
      <c r="I17" s="47">
        <v>11333.8</v>
      </c>
      <c r="J17" s="47">
        <v>1738.7</v>
      </c>
      <c r="K17" s="47"/>
      <c r="L17" s="24"/>
      <c r="M17" s="30"/>
      <c r="N17" s="30">
        <f t="shared" ref="N17:N26" si="8">I17/D17/9</f>
        <v>69.961728395061726</v>
      </c>
      <c r="O17" s="30">
        <f t="shared" ref="O17:O23" si="9">J17/E17/9</f>
        <v>64.396296296296299</v>
      </c>
      <c r="P17" s="30"/>
    </row>
    <row r="18" spans="1:17" ht="15" customHeight="1" x14ac:dyDescent="0.2">
      <c r="A18" s="10" t="s">
        <v>13</v>
      </c>
      <c r="B18" s="6">
        <f>SUM(C18:F18)</f>
        <v>115.6</v>
      </c>
      <c r="C18" s="45"/>
      <c r="D18" s="45">
        <v>3</v>
      </c>
      <c r="E18" s="45">
        <v>4</v>
      </c>
      <c r="F18" s="45">
        <v>108.6</v>
      </c>
      <c r="G18" s="37">
        <f t="shared" si="7"/>
        <v>46350.6</v>
      </c>
      <c r="H18" s="47"/>
      <c r="I18" s="47">
        <v>2341.9</v>
      </c>
      <c r="J18" s="47">
        <v>1739.1</v>
      </c>
      <c r="K18" s="47">
        <v>42269.599999999999</v>
      </c>
      <c r="L18" s="24"/>
      <c r="M18" s="30"/>
      <c r="N18" s="30">
        <f t="shared" si="8"/>
        <v>86.737037037037041</v>
      </c>
      <c r="O18" s="30">
        <f t="shared" si="9"/>
        <v>48.30833333333333</v>
      </c>
      <c r="P18" s="30">
        <f>K18/F18/9</f>
        <v>43.246981788418253</v>
      </c>
    </row>
    <row r="19" spans="1:17" ht="15" customHeight="1" x14ac:dyDescent="0.2">
      <c r="A19" s="27" t="s">
        <v>14</v>
      </c>
      <c r="B19" s="6">
        <f t="shared" si="6"/>
        <v>49</v>
      </c>
      <c r="C19" s="45"/>
      <c r="D19" s="45">
        <v>13</v>
      </c>
      <c r="E19" s="45">
        <v>2</v>
      </c>
      <c r="F19" s="45">
        <v>34</v>
      </c>
      <c r="G19" s="37">
        <f t="shared" si="7"/>
        <v>24357.199999999997</v>
      </c>
      <c r="H19" s="47"/>
      <c r="I19" s="47">
        <v>8327.7999999999993</v>
      </c>
      <c r="J19" s="47">
        <v>932.4</v>
      </c>
      <c r="K19" s="47">
        <v>15097</v>
      </c>
      <c r="L19" s="24"/>
      <c r="M19" s="30"/>
      <c r="N19" s="30">
        <f t="shared" si="8"/>
        <v>71.177777777777763</v>
      </c>
      <c r="O19" s="30">
        <f t="shared" si="9"/>
        <v>51.8</v>
      </c>
      <c r="P19" s="30">
        <f t="shared" ref="P19" si="10">K19/F19/9</f>
        <v>49.33660130718954</v>
      </c>
    </row>
    <row r="20" spans="1:17" ht="15" customHeight="1" x14ac:dyDescent="0.2">
      <c r="A20" s="10" t="s">
        <v>1</v>
      </c>
      <c r="B20" s="6">
        <f t="shared" si="6"/>
        <v>31.8</v>
      </c>
      <c r="C20" s="45"/>
      <c r="D20" s="45">
        <v>18.3</v>
      </c>
      <c r="E20" s="45">
        <v>2</v>
      </c>
      <c r="F20" s="45">
        <v>11.5</v>
      </c>
      <c r="G20" s="37">
        <f t="shared" si="7"/>
        <v>20589.400000000001</v>
      </c>
      <c r="H20" s="47"/>
      <c r="I20" s="47">
        <v>13392</v>
      </c>
      <c r="J20" s="47">
        <v>1193.5</v>
      </c>
      <c r="K20" s="47">
        <v>6003.9</v>
      </c>
      <c r="L20" s="24"/>
      <c r="M20" s="30"/>
      <c r="N20" s="30">
        <f t="shared" si="8"/>
        <v>81.311475409836063</v>
      </c>
      <c r="O20" s="30">
        <f>J20/E20/9</f>
        <v>66.305555555555557</v>
      </c>
      <c r="P20" s="30">
        <f>K20/F20/9</f>
        <v>58.008695652173905</v>
      </c>
    </row>
    <row r="21" spans="1:17" ht="15" customHeight="1" x14ac:dyDescent="0.2">
      <c r="A21" s="10" t="s">
        <v>15</v>
      </c>
      <c r="B21" s="6">
        <f t="shared" si="6"/>
        <v>40.4</v>
      </c>
      <c r="C21" s="45"/>
      <c r="D21" s="45">
        <v>38.4</v>
      </c>
      <c r="E21" s="45">
        <v>2</v>
      </c>
      <c r="F21" s="45"/>
      <c r="G21" s="37">
        <f t="shared" si="7"/>
        <v>23415.289999999997</v>
      </c>
      <c r="H21" s="47"/>
      <c r="I21" s="47">
        <v>22392.51</v>
      </c>
      <c r="J21" s="47">
        <v>1022.78</v>
      </c>
      <c r="K21" s="47"/>
      <c r="L21" s="24"/>
      <c r="M21" s="30"/>
      <c r="N21" s="30">
        <f t="shared" si="8"/>
        <v>64.793142361111109</v>
      </c>
      <c r="O21" s="30">
        <f t="shared" si="9"/>
        <v>56.821111111111108</v>
      </c>
      <c r="P21" s="30"/>
    </row>
    <row r="22" spans="1:17" ht="15" customHeight="1" x14ac:dyDescent="0.2">
      <c r="A22" s="10" t="s">
        <v>3</v>
      </c>
      <c r="B22" s="6">
        <f t="shared" si="6"/>
        <v>268.89999999999998</v>
      </c>
      <c r="C22" s="45"/>
      <c r="D22" s="45">
        <v>3.8</v>
      </c>
      <c r="E22" s="45">
        <v>5.6</v>
      </c>
      <c r="F22" s="45">
        <v>259.5</v>
      </c>
      <c r="G22" s="37">
        <f t="shared" si="7"/>
        <v>130514.5</v>
      </c>
      <c r="H22" s="47"/>
      <c r="I22" s="47">
        <v>2951.1</v>
      </c>
      <c r="J22" s="47">
        <v>2953.5</v>
      </c>
      <c r="K22" s="47">
        <v>124609.9</v>
      </c>
      <c r="L22" s="24"/>
      <c r="M22" s="30"/>
      <c r="N22" s="30">
        <f t="shared" si="8"/>
        <v>86.289473684210535</v>
      </c>
      <c r="O22" s="30">
        <f t="shared" si="9"/>
        <v>58.601190476190482</v>
      </c>
      <c r="P22" s="30">
        <f>K22/F22/9</f>
        <v>53.354699207878397</v>
      </c>
    </row>
    <row r="23" spans="1:17" s="17" customFormat="1" ht="15" customHeight="1" x14ac:dyDescent="0.2">
      <c r="A23" s="10" t="s">
        <v>2</v>
      </c>
      <c r="B23" s="26">
        <f t="shared" si="6"/>
        <v>3356.3999999999996</v>
      </c>
      <c r="C23" s="45"/>
      <c r="D23" s="45">
        <v>19.399999999999999</v>
      </c>
      <c r="E23" s="45">
        <v>3.3</v>
      </c>
      <c r="F23" s="45">
        <v>3333.7</v>
      </c>
      <c r="G23" s="39">
        <f t="shared" si="7"/>
        <v>1300717.5999999999</v>
      </c>
      <c r="H23" s="47"/>
      <c r="I23" s="47">
        <v>12884.5</v>
      </c>
      <c r="J23" s="47">
        <v>1439.9</v>
      </c>
      <c r="K23" s="47">
        <v>1286393.2</v>
      </c>
      <c r="L23" s="28"/>
      <c r="M23" s="30"/>
      <c r="N23" s="30">
        <f t="shared" si="8"/>
        <v>73.794387170675833</v>
      </c>
      <c r="O23" s="30">
        <f t="shared" si="9"/>
        <v>48.481481481481488</v>
      </c>
      <c r="P23" s="30">
        <f>K23/F23/9</f>
        <v>42.875057077054855</v>
      </c>
      <c r="Q23" s="11"/>
    </row>
    <row r="24" spans="1:17" ht="15" customHeight="1" x14ac:dyDescent="0.2">
      <c r="A24" s="10" t="s">
        <v>21</v>
      </c>
      <c r="B24" s="6">
        <f t="shared" si="6"/>
        <v>4</v>
      </c>
      <c r="C24" s="45"/>
      <c r="D24" s="45">
        <v>4</v>
      </c>
      <c r="E24" s="45"/>
      <c r="F24" s="45"/>
      <c r="G24" s="37">
        <f t="shared" si="7"/>
        <v>2822.6</v>
      </c>
      <c r="H24" s="47"/>
      <c r="I24" s="47">
        <v>2822.6</v>
      </c>
      <c r="J24" s="47"/>
      <c r="K24" s="47"/>
      <c r="L24" s="24"/>
      <c r="M24" s="30"/>
      <c r="N24" s="30">
        <f t="shared" si="8"/>
        <v>78.405555555555551</v>
      </c>
      <c r="O24" s="30"/>
      <c r="P24" s="30"/>
    </row>
    <row r="25" spans="1:17" ht="15" customHeight="1" x14ac:dyDescent="0.2">
      <c r="A25" s="10" t="s">
        <v>22</v>
      </c>
      <c r="B25" s="6">
        <f t="shared" si="6"/>
        <v>104.39999999999999</v>
      </c>
      <c r="C25" s="31"/>
      <c r="D25" s="31">
        <v>34.5</v>
      </c>
      <c r="E25" s="31">
        <v>2.5</v>
      </c>
      <c r="F25" s="31">
        <f>51.8+15.6</f>
        <v>67.399999999999991</v>
      </c>
      <c r="G25" s="37">
        <f t="shared" si="7"/>
        <v>51059.3</v>
      </c>
      <c r="H25" s="38"/>
      <c r="I25" s="47">
        <v>21222.9</v>
      </c>
      <c r="J25" s="47">
        <v>768</v>
      </c>
      <c r="K25" s="38">
        <v>29068.400000000001</v>
      </c>
      <c r="L25" s="24"/>
      <c r="M25" s="30"/>
      <c r="N25" s="30">
        <f>I25/D25/9</f>
        <v>68.350724637681154</v>
      </c>
      <c r="O25" s="30">
        <f>J25/E25/9</f>
        <v>34.133333333333333</v>
      </c>
      <c r="P25" s="30">
        <f>K25/F25/9</f>
        <v>47.920211012199147</v>
      </c>
    </row>
    <row r="26" spans="1:17" s="1" customFormat="1" x14ac:dyDescent="0.2">
      <c r="A26" s="13" t="s">
        <v>16</v>
      </c>
      <c r="B26" s="14">
        <f t="shared" ref="B26:K26" si="11">SUM(B16+B17+B18+B19+B20+B21+B22+B23+B24+B25)+B9+B10</f>
        <v>4198.2999999999993</v>
      </c>
      <c r="C26" s="14">
        <f t="shared" si="11"/>
        <v>5</v>
      </c>
      <c r="D26" s="14">
        <f t="shared" si="11"/>
        <v>285.70000000000005</v>
      </c>
      <c r="E26" s="14">
        <f t="shared" si="11"/>
        <v>32.900000000000006</v>
      </c>
      <c r="F26" s="14">
        <f t="shared" si="11"/>
        <v>3874.7</v>
      </c>
      <c r="G26" s="40">
        <f t="shared" si="11"/>
        <v>1742245.7899999998</v>
      </c>
      <c r="H26" s="40">
        <f t="shared" si="11"/>
        <v>8483.7000000000007</v>
      </c>
      <c r="I26" s="40">
        <f t="shared" si="11"/>
        <v>194143.91</v>
      </c>
      <c r="J26" s="40">
        <f t="shared" si="11"/>
        <v>15238.88</v>
      </c>
      <c r="K26" s="40">
        <f t="shared" si="11"/>
        <v>1524379.2999999998</v>
      </c>
      <c r="L26" s="15"/>
      <c r="M26" s="30">
        <f>H26/C26/9</f>
        <v>188.5266666666667</v>
      </c>
      <c r="N26" s="30">
        <f t="shared" si="8"/>
        <v>75.504184653677115</v>
      </c>
      <c r="O26" s="30">
        <f>J26/E26/9</f>
        <v>51.465315771698741</v>
      </c>
      <c r="P26" s="30">
        <f>K26/F26/9</f>
        <v>43.713184963423686</v>
      </c>
      <c r="Q26" s="11"/>
    </row>
    <row r="27" spans="1:17" ht="9" hidden="1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O27" s="16" t="e">
        <f t="shared" ref="O27:O30" si="12">J27/E27/6</f>
        <v>#DIV/0!</v>
      </c>
    </row>
    <row r="28" spans="1:17" hidden="1" x14ac:dyDescent="0.2">
      <c r="A28" s="9" t="s">
        <v>24</v>
      </c>
      <c r="B28" s="5"/>
      <c r="C28" s="5"/>
      <c r="D28" s="5"/>
      <c r="E28" s="5"/>
      <c r="F28" s="5"/>
      <c r="G28" s="5"/>
      <c r="H28" s="61" t="s">
        <v>29</v>
      </c>
      <c r="I28" s="61"/>
      <c r="J28" s="61"/>
      <c r="K28" s="61"/>
      <c r="L28" s="61"/>
      <c r="O28" s="16" t="e">
        <f t="shared" si="12"/>
        <v>#DIV/0!</v>
      </c>
    </row>
    <row r="29" spans="1:17" ht="14.25" hidden="1" x14ac:dyDescent="0.2">
      <c r="A29" s="60" t="s">
        <v>26</v>
      </c>
      <c r="B29" s="60"/>
      <c r="C29" s="60"/>
      <c r="D29" s="60"/>
      <c r="E29" s="60"/>
      <c r="F29" s="60"/>
      <c r="G29" s="60"/>
      <c r="H29" s="60"/>
      <c r="I29" s="60"/>
      <c r="J29" s="3"/>
      <c r="K29" s="3"/>
      <c r="O29" s="16" t="e">
        <f t="shared" si="12"/>
        <v>#DIV/0!</v>
      </c>
    </row>
    <row r="30" spans="1:17" ht="28.5" hidden="1" x14ac:dyDescent="0.2">
      <c r="A30" s="7" t="s">
        <v>25</v>
      </c>
      <c r="B30" s="62" t="s">
        <v>28</v>
      </c>
      <c r="C30" s="62"/>
      <c r="D30" s="62"/>
      <c r="E30" s="62"/>
      <c r="F30" s="62"/>
      <c r="G30" s="62"/>
      <c r="H30" s="62"/>
      <c r="I30" s="62"/>
      <c r="J30" s="62"/>
      <c r="K30" s="62"/>
      <c r="O30" s="16" t="e">
        <f t="shared" si="12"/>
        <v>#DIV/0!</v>
      </c>
    </row>
    <row r="31" spans="1:17" ht="14.25" x14ac:dyDescent="0.2">
      <c r="A31" s="7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7" ht="30" x14ac:dyDescent="0.2">
      <c r="A32" s="19" t="s">
        <v>31</v>
      </c>
      <c r="B32" s="63" t="s">
        <v>28</v>
      </c>
      <c r="C32" s="63"/>
      <c r="D32" s="63"/>
      <c r="E32" s="63"/>
      <c r="F32" s="63"/>
      <c r="G32" s="63"/>
      <c r="H32" s="63"/>
      <c r="I32" s="63"/>
      <c r="J32" s="63"/>
      <c r="K32" s="63"/>
    </row>
    <row r="33" spans="1:11" ht="14.25" x14ac:dyDescent="0.2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29"/>
      <c r="B34" s="23"/>
      <c r="C34" s="23"/>
      <c r="D34" s="23"/>
      <c r="E34" s="50"/>
      <c r="F34" s="50"/>
      <c r="G34" s="50"/>
      <c r="H34" s="23"/>
      <c r="I34" s="23"/>
      <c r="J34" s="23"/>
      <c r="K34" s="23"/>
    </row>
    <row r="35" spans="1:11" x14ac:dyDescent="0.2">
      <c r="A35" s="18" t="s">
        <v>35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x14ac:dyDescent="0.2">
      <c r="A36" s="4" t="s">
        <v>36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x14ac:dyDescent="0.2">
      <c r="A37" s="4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</sheetData>
  <mergeCells count="15">
    <mergeCell ref="K1:L1"/>
    <mergeCell ref="E34:G34"/>
    <mergeCell ref="A3:K3"/>
    <mergeCell ref="A6:A8"/>
    <mergeCell ref="B6:F6"/>
    <mergeCell ref="G6:K6"/>
    <mergeCell ref="B7:B8"/>
    <mergeCell ref="C7:F7"/>
    <mergeCell ref="G7:G8"/>
    <mergeCell ref="L6:L8"/>
    <mergeCell ref="H7:K7"/>
    <mergeCell ref="A29:I29"/>
    <mergeCell ref="H28:L28"/>
    <mergeCell ref="B30:K30"/>
    <mergeCell ref="B32:K32"/>
  </mergeCells>
  <phoneticPr fontId="2" type="noConversion"/>
  <pageMargins left="0.70866141732283472" right="0.31496062992125984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01.10.2025</vt:lpstr>
      <vt:lpstr>'на 01.10.2025'!Область_печати</vt:lpstr>
    </vt:vector>
  </TitlesOfParts>
  <Company>minfin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pavlovski</dc:creator>
  <cp:lastModifiedBy>КартавкинаВГ</cp:lastModifiedBy>
  <cp:lastPrinted>2025-10-15T14:28:05Z</cp:lastPrinted>
  <dcterms:created xsi:type="dcterms:W3CDTF">2009-01-13T06:01:05Z</dcterms:created>
  <dcterms:modified xsi:type="dcterms:W3CDTF">2025-10-28T07:44:28Z</dcterms:modified>
</cp:coreProperties>
</file>